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List1" sheetId="1" r:id="rId1"/>
    <sheet name="List2" sheetId="2" r:id="rId2"/>
    <sheet name="List3" sheetId="3" r:id="rId3"/>
  </sheets>
  <externalReferences>
    <externalReference r:id="rId6"/>
  </externalReferences>
  <definedNames>
    <definedName name="_xlnm.Print_Area" localSheetId="0">'List1'!$A$1:$G$37</definedName>
  </definedNames>
  <calcPr fullCalcOnLoad="1"/>
</workbook>
</file>

<file path=xl/comments1.xml><?xml version="1.0" encoding="utf-8"?>
<comments xmlns="http://schemas.openxmlformats.org/spreadsheetml/2006/main">
  <authors>
    <author>Sekula</author>
  </authors>
  <commentList>
    <comment ref="H29" authorId="0">
      <text>
        <r>
          <rPr>
            <b/>
            <sz val="8"/>
            <rFont val="Tahoma"/>
            <family val="0"/>
          </rPr>
          <t>Sekula:</t>
        </r>
        <r>
          <rPr>
            <sz val="8"/>
            <rFont val="Tahoma"/>
            <family val="0"/>
          </rPr>
          <t xml:space="preserve">
o tolik přicházíme z nájemného z bytů ZU</t>
        </r>
      </text>
    </comment>
  </commentList>
</comments>
</file>

<file path=xl/sharedStrings.xml><?xml version="1.0" encoding="utf-8"?>
<sst xmlns="http://schemas.openxmlformats.org/spreadsheetml/2006/main" count="58" uniqueCount="53">
  <si>
    <t>název</t>
  </si>
  <si>
    <t xml:space="preserve"> celkem </t>
  </si>
  <si>
    <t xml:space="preserve">náklady k </t>
  </si>
  <si>
    <t>náklady</t>
  </si>
  <si>
    <t>Náklady</t>
  </si>
  <si>
    <t>% rozdělení</t>
  </si>
  <si>
    <t>SMZ  51%</t>
  </si>
  <si>
    <t>BDP  49%</t>
  </si>
  <si>
    <t>telefony</t>
  </si>
  <si>
    <t>ostatní služby</t>
  </si>
  <si>
    <t>daň z nemovitostí</t>
  </si>
  <si>
    <t>úroky z půjčky SMZ</t>
  </si>
  <si>
    <t>Výnosy</t>
  </si>
  <si>
    <t xml:space="preserve"> výnosy </t>
  </si>
  <si>
    <t xml:space="preserve"> % k rozdělení </t>
  </si>
  <si>
    <t xml:space="preserve"> SMZ 51% </t>
  </si>
  <si>
    <t xml:space="preserve"> BDP 49% </t>
  </si>
  <si>
    <t>nájemné-byty</t>
  </si>
  <si>
    <t>nájemné-G,GS</t>
  </si>
  <si>
    <t>náklady na BZU</t>
  </si>
  <si>
    <t>koef.0,0377468</t>
  </si>
  <si>
    <t xml:space="preserve"> výnosy BZU </t>
  </si>
  <si>
    <t>Celkem náklady</t>
  </si>
  <si>
    <t>Celkem výnosy</t>
  </si>
  <si>
    <t>BZU</t>
  </si>
  <si>
    <t>opravy a údržba-výtahy</t>
  </si>
  <si>
    <t>opravy a údržba-elektro</t>
  </si>
  <si>
    <t>ost.služby-domovník</t>
  </si>
  <si>
    <t>ost.služby-účetní</t>
  </si>
  <si>
    <t>pojištění</t>
  </si>
  <si>
    <t>nájemné BZU</t>
  </si>
  <si>
    <t>DMU úroky výnosy BD</t>
  </si>
  <si>
    <t>HV BD</t>
  </si>
  <si>
    <t xml:space="preserve">krácení BD o BZU </t>
  </si>
  <si>
    <t>SMZ si již peníze za G,GS z účtu 602011 převedlo v roce 2003 !!!</t>
  </si>
  <si>
    <t>Tuto částku je třeba nárokovat po SMZ</t>
  </si>
  <si>
    <t>odměny členům org.spol.</t>
  </si>
  <si>
    <t>Ostatní služby -úklid</t>
  </si>
  <si>
    <t>režijní spotřeba materiálu</t>
  </si>
  <si>
    <t>opravy a údržba-ostatní</t>
  </si>
  <si>
    <t>poplatky za převod čl.práv</t>
  </si>
  <si>
    <t>cestovní náhrady</t>
  </si>
  <si>
    <t>úroky z DMU</t>
  </si>
  <si>
    <t>O tyto příjmy z BZU přicházíme</t>
  </si>
  <si>
    <t xml:space="preserve">opravy a údržba-revize </t>
  </si>
  <si>
    <t>Ostatní služby právník</t>
  </si>
  <si>
    <t>daně a poplatky a OSSZ</t>
  </si>
  <si>
    <t>úroky z banky a prov.výnosy</t>
  </si>
  <si>
    <t xml:space="preserve">spotřeba el.energie </t>
  </si>
  <si>
    <t>ostatní</t>
  </si>
  <si>
    <t xml:space="preserve"> bankovní poplatky</t>
  </si>
  <si>
    <r>
      <t xml:space="preserve">Vyúčtování výnosů a nákladů  podílových spoluvlastníků za rok </t>
    </r>
    <r>
      <rPr>
        <b/>
        <sz val="10"/>
        <color indexed="10"/>
        <rFont val="Arial CE"/>
        <family val="2"/>
      </rPr>
      <t>2011</t>
    </r>
    <r>
      <rPr>
        <b/>
        <sz val="10"/>
        <rFont val="Arial CE"/>
        <family val="2"/>
      </rPr>
      <t xml:space="preserve"> podle dohody</t>
    </r>
  </si>
  <si>
    <t>správa SVJ 5426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</si>
</sst>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\-#,##0.00\ "/>
  </numFmts>
  <fonts count="28">
    <font>
      <sz val="10"/>
      <name val="Arial CE"/>
      <family val="0"/>
    </font>
    <font>
      <b/>
      <sz val="10"/>
      <name val="Arial CE"/>
      <family val="2"/>
    </font>
    <font>
      <b/>
      <sz val="10"/>
      <color indexed="12"/>
      <name val="Arial CE"/>
      <family val="2"/>
    </font>
    <font>
      <sz val="10"/>
      <color indexed="48"/>
      <name val="Arial CE"/>
      <family val="0"/>
    </font>
    <font>
      <b/>
      <sz val="10"/>
      <color indexed="10"/>
      <name val="Arial CE"/>
      <family val="0"/>
    </font>
    <font>
      <sz val="10"/>
      <color indexed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18"/>
      <name val="Arial CE"/>
      <family val="0"/>
    </font>
    <font>
      <sz val="10"/>
      <color indexed="18"/>
      <name val="Arial CE"/>
      <family val="0"/>
    </font>
    <font>
      <b/>
      <sz val="8"/>
      <name val="Arial CE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3" borderId="0" applyNumberFormat="0" applyBorder="0" applyAlignment="0" applyProtection="0"/>
    <xf numFmtId="0" fontId="12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19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7" borderId="8" applyNumberFormat="0" applyAlignment="0" applyProtection="0"/>
    <xf numFmtId="0" fontId="22" fillId="19" borderId="8" applyNumberFormat="0" applyAlignment="0" applyProtection="0"/>
    <xf numFmtId="0" fontId="23" fillId="19" borderId="9" applyNumberFormat="0" applyAlignment="0" applyProtection="0"/>
    <xf numFmtId="0" fontId="24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43" fontId="1" fillId="0" borderId="10" xfId="34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3" fontId="0" fillId="0" borderId="10" xfId="34" applyBorder="1" applyAlignment="1">
      <alignment/>
    </xf>
    <xf numFmtId="43" fontId="0" fillId="0" borderId="11" xfId="34" applyFont="1" applyFill="1" applyBorder="1" applyAlignment="1">
      <alignment/>
    </xf>
    <xf numFmtId="43" fontId="0" fillId="0" borderId="10" xfId="34" applyFill="1" applyBorder="1" applyAlignment="1">
      <alignment/>
    </xf>
    <xf numFmtId="43" fontId="0" fillId="0" borderId="0" xfId="0" applyNumberFormat="1" applyAlignment="1">
      <alignment/>
    </xf>
    <xf numFmtId="43" fontId="0" fillId="0" borderId="11" xfId="34" applyFill="1" applyBorder="1" applyAlignment="1">
      <alignment/>
    </xf>
    <xf numFmtId="43" fontId="2" fillId="0" borderId="0" xfId="0" applyNumberFormat="1" applyFont="1" applyFill="1" applyAlignment="1">
      <alignment/>
    </xf>
    <xf numFmtId="43" fontId="1" fillId="0" borderId="0" xfId="0" applyNumberFormat="1" applyFont="1" applyAlignment="1">
      <alignment/>
    </xf>
    <xf numFmtId="0" fontId="3" fillId="0" borderId="0" xfId="0" applyFont="1" applyAlignment="1">
      <alignment/>
    </xf>
    <xf numFmtId="43" fontId="2" fillId="0" borderId="11" xfId="34" applyFont="1" applyFill="1" applyBorder="1" applyAlignment="1">
      <alignment/>
    </xf>
    <xf numFmtId="43" fontId="4" fillId="0" borderId="0" xfId="0" applyNumberFormat="1" applyFont="1" applyAlignment="1">
      <alignment/>
    </xf>
    <xf numFmtId="0" fontId="1" fillId="0" borderId="0" xfId="0" applyFont="1" applyAlignment="1">
      <alignment/>
    </xf>
    <xf numFmtId="164" fontId="4" fillId="0" borderId="0" xfId="0" applyNumberFormat="1" applyFont="1" applyAlignment="1">
      <alignment/>
    </xf>
    <xf numFmtId="164" fontId="1" fillId="0" borderId="10" xfId="34" applyNumberFormat="1" applyFont="1" applyBorder="1" applyAlignment="1">
      <alignment/>
    </xf>
    <xf numFmtId="43" fontId="0" fillId="0" borderId="0" xfId="0" applyNumberFormat="1" applyFont="1" applyAlignment="1">
      <alignment/>
    </xf>
    <xf numFmtId="43" fontId="4" fillId="0" borderId="0" xfId="0" applyNumberFormat="1" applyFont="1" applyAlignment="1">
      <alignment/>
    </xf>
    <xf numFmtId="43" fontId="5" fillId="0" borderId="0" xfId="0" applyNumberFormat="1" applyFont="1" applyBorder="1" applyAlignment="1">
      <alignment horizontal="right"/>
    </xf>
    <xf numFmtId="0" fontId="1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0" fillId="0" borderId="10" xfId="0" applyFont="1" applyBorder="1" applyAlignment="1">
      <alignment/>
    </xf>
    <xf numFmtId="43" fontId="0" fillId="0" borderId="10" xfId="34" applyNumberForma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ont="1" applyFill="1" applyBorder="1" applyAlignment="1">
      <alignment/>
    </xf>
    <xf numFmtId="43" fontId="0" fillId="0" borderId="10" xfId="34" applyFont="1" applyBorder="1" applyAlignment="1">
      <alignment/>
    </xf>
    <xf numFmtId="43" fontId="1" fillId="0" borderId="10" xfId="34" applyFont="1" applyFill="1" applyBorder="1" applyAlignment="1">
      <alignment/>
    </xf>
    <xf numFmtId="43" fontId="25" fillId="0" borderId="0" xfId="0" applyNumberFormat="1" applyFont="1" applyAlignment="1">
      <alignment/>
    </xf>
    <xf numFmtId="43" fontId="26" fillId="0" borderId="10" xfId="34" applyFont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onika\dokumenty%20klienti\Documents%20and%20Settings\Owner\Dokumenty\BD%20Podles&#237;\Ekonomika\2005\%rozd&#283;len&#237;%202005%20&#250;pln&#283;%20posledn&#23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ZU-podl.plocha,nájem"/>
      <sheetName val="rozdělení r.2005"/>
      <sheetName val="2005 oprava+odpis"/>
      <sheetName val="- úroky"/>
      <sheetName val="náklady k rozdělení 51-49"/>
      <sheetName val="BZU"/>
      <sheetName val="SMZ celkem"/>
      <sheetName val="BDP"/>
    </sheetNames>
    <sheetDataSet>
      <sheetData sheetId="0">
        <row r="18">
          <cell r="C18">
            <v>181020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G49" sqref="G49"/>
    </sheetView>
  </sheetViews>
  <sheetFormatPr defaultColWidth="9.00390625" defaultRowHeight="12.75"/>
  <cols>
    <col min="2" max="2" width="23.25390625" style="0" customWidth="1"/>
    <col min="3" max="3" width="16.125" style="0" customWidth="1"/>
    <col min="4" max="4" width="15.375" style="0" customWidth="1"/>
    <col min="5" max="5" width="17.125" style="0" customWidth="1"/>
    <col min="6" max="6" width="16.125" style="0" customWidth="1"/>
    <col min="7" max="7" width="16.625" style="0" customWidth="1"/>
    <col min="8" max="8" width="15.875" style="0" hidden="1" customWidth="1"/>
  </cols>
  <sheetData>
    <row r="1" ht="12" customHeight="1">
      <c r="A1" s="21" t="s">
        <v>51</v>
      </c>
    </row>
    <row r="2" spans="1:7" ht="12" customHeight="1">
      <c r="A2" s="1"/>
      <c r="B2" s="1" t="s">
        <v>0</v>
      </c>
      <c r="C2" s="2" t="s">
        <v>1</v>
      </c>
      <c r="D2" s="1" t="s">
        <v>19</v>
      </c>
      <c r="E2" s="1" t="s">
        <v>2</v>
      </c>
      <c r="F2" s="1" t="s">
        <v>3</v>
      </c>
      <c r="G2" s="1" t="s">
        <v>3</v>
      </c>
    </row>
    <row r="3" spans="1:8" ht="12" customHeight="1">
      <c r="A3" s="1" t="s">
        <v>4</v>
      </c>
      <c r="B3" s="1"/>
      <c r="C3" s="2"/>
      <c r="D3" s="1" t="s">
        <v>20</v>
      </c>
      <c r="E3" s="1" t="s">
        <v>5</v>
      </c>
      <c r="F3" s="1" t="s">
        <v>6</v>
      </c>
      <c r="G3" s="22" t="s">
        <v>7</v>
      </c>
      <c r="H3">
        <v>0.0377468</v>
      </c>
    </row>
    <row r="4" spans="1:7" ht="12" customHeight="1">
      <c r="A4" s="3"/>
      <c r="B4" s="4" t="s">
        <v>38</v>
      </c>
      <c r="C4" s="5">
        <v>15897</v>
      </c>
      <c r="D4" s="5">
        <f>C4*H3</f>
        <v>600.0608795999999</v>
      </c>
      <c r="E4" s="5">
        <f aca="true" t="shared" si="0" ref="E4:E23">C4-D4</f>
        <v>15296.9391204</v>
      </c>
      <c r="F4" s="5">
        <f>E4*H6</f>
        <v>7801.438951404</v>
      </c>
      <c r="G4" s="5">
        <f>E4*H7</f>
        <v>7495.500168996</v>
      </c>
    </row>
    <row r="5" spans="1:7" ht="12" customHeight="1">
      <c r="A5" s="4"/>
      <c r="B5" s="4" t="s">
        <v>48</v>
      </c>
      <c r="C5" s="5">
        <v>258656.05</v>
      </c>
      <c r="D5" s="5">
        <f>C5*H3</f>
        <v>9763.438188139999</v>
      </c>
      <c r="E5" s="5">
        <f t="shared" si="0"/>
        <v>248892.61181186</v>
      </c>
      <c r="F5" s="5">
        <f>E5*H6</f>
        <v>126935.2320240486</v>
      </c>
      <c r="G5" s="5">
        <f>E5*H7</f>
        <v>121957.3797878114</v>
      </c>
    </row>
    <row r="6" spans="1:8" ht="12" customHeight="1">
      <c r="A6" s="4"/>
      <c r="B6" s="4" t="s">
        <v>39</v>
      </c>
      <c r="C6" s="5">
        <v>20566</v>
      </c>
      <c r="D6" s="5">
        <f>C6*H3</f>
        <v>776.3006888</v>
      </c>
      <c r="E6" s="5">
        <f t="shared" si="0"/>
        <v>19789.6993112</v>
      </c>
      <c r="F6" s="5">
        <f>E6*H6</f>
        <v>10092.746648712</v>
      </c>
      <c r="G6" s="5">
        <f>E6*H7</f>
        <v>9696.952662487998</v>
      </c>
      <c r="H6" s="6">
        <v>0.51</v>
      </c>
    </row>
    <row r="7" spans="1:8" ht="12" customHeight="1">
      <c r="A7" s="4"/>
      <c r="B7" s="4" t="s">
        <v>25</v>
      </c>
      <c r="C7" s="5">
        <v>13904</v>
      </c>
      <c r="D7" s="5">
        <f>C7*H3</f>
        <v>524.8315071999999</v>
      </c>
      <c r="E7" s="5">
        <f t="shared" si="0"/>
        <v>13379.1684928</v>
      </c>
      <c r="F7" s="5">
        <f>E7*H6</f>
        <v>6823.375931328</v>
      </c>
      <c r="G7" s="5">
        <f>E7*H7</f>
        <v>6555.792561472</v>
      </c>
      <c r="H7" s="6">
        <f>H9-H6</f>
        <v>0.49</v>
      </c>
    </row>
    <row r="8" spans="1:8" ht="12" customHeight="1">
      <c r="A8" s="4"/>
      <c r="B8" s="4" t="s">
        <v>44</v>
      </c>
      <c r="C8" s="5">
        <v>34116</v>
      </c>
      <c r="D8" s="5">
        <f>C8*H3</f>
        <v>1287.7698288</v>
      </c>
      <c r="E8" s="5">
        <f>C8-D8</f>
        <v>32828.2301712</v>
      </c>
      <c r="F8" s="5">
        <f>E8*H6</f>
        <v>16742.397387311998</v>
      </c>
      <c r="G8" s="5">
        <f>E8*H7</f>
        <v>16085.832783887998</v>
      </c>
      <c r="H8" s="6"/>
    </row>
    <row r="9" spans="1:8" ht="12" customHeight="1">
      <c r="A9" s="4"/>
      <c r="B9" s="4" t="s">
        <v>26</v>
      </c>
      <c r="C9" s="5">
        <v>12228</v>
      </c>
      <c r="D9" s="5">
        <f>C9*H3</f>
        <v>461.56787039999995</v>
      </c>
      <c r="E9" s="5">
        <f t="shared" si="0"/>
        <v>11766.4321296</v>
      </c>
      <c r="F9" s="5">
        <f>E9*H6</f>
        <v>6000.880386096</v>
      </c>
      <c r="G9" s="5">
        <f>E9*H7</f>
        <v>5765.551743504</v>
      </c>
      <c r="H9" s="9">
        <v>1</v>
      </c>
    </row>
    <row r="10" spans="1:7" ht="12" customHeight="1">
      <c r="A10" s="4"/>
      <c r="B10" s="4" t="s">
        <v>41</v>
      </c>
      <c r="C10" s="5">
        <v>8579</v>
      </c>
      <c r="D10" s="5">
        <f>C10*H3</f>
        <v>323.8297972</v>
      </c>
      <c r="E10" s="5">
        <f t="shared" si="0"/>
        <v>8255.1702028</v>
      </c>
      <c r="F10" s="5">
        <f>E10*H6</f>
        <v>4210.136803428</v>
      </c>
      <c r="G10" s="5">
        <f>E10*H7</f>
        <v>4045.033399372</v>
      </c>
    </row>
    <row r="11" spans="1:7" ht="12" customHeight="1">
      <c r="A11" s="4"/>
      <c r="B11" s="4" t="s">
        <v>8</v>
      </c>
      <c r="C11" s="20">
        <v>13536</v>
      </c>
      <c r="D11" s="5">
        <f>C11*H3</f>
        <v>510.9406848</v>
      </c>
      <c r="E11" s="5">
        <f t="shared" si="0"/>
        <v>13025.0593152</v>
      </c>
      <c r="F11" s="5">
        <f>E11*H6</f>
        <v>6642.780250752</v>
      </c>
      <c r="G11" s="5">
        <f>E11*H7</f>
        <v>6382.279064448</v>
      </c>
    </row>
    <row r="12" spans="1:7" ht="12" customHeight="1">
      <c r="A12" s="4"/>
      <c r="B12" s="4" t="s">
        <v>9</v>
      </c>
      <c r="C12" s="5">
        <v>40545</v>
      </c>
      <c r="D12" s="26">
        <f>(C12-3450)*H3</f>
        <v>1400.2175459999999</v>
      </c>
      <c r="E12" s="5">
        <f>C12-D12</f>
        <v>39144.782454</v>
      </c>
      <c r="F12" s="5">
        <f>E12*H6</f>
        <v>19963.83905154</v>
      </c>
      <c r="G12" s="5">
        <f>E12*H7</f>
        <v>19180.94340246</v>
      </c>
    </row>
    <row r="13" spans="1:7" ht="12" customHeight="1">
      <c r="A13" s="4"/>
      <c r="B13" s="4" t="s">
        <v>37</v>
      </c>
      <c r="C13" s="5">
        <v>201996</v>
      </c>
      <c r="D13" s="5">
        <f>C13*H3</f>
        <v>7624.7026128</v>
      </c>
      <c r="E13" s="5">
        <f t="shared" si="0"/>
        <v>194371.2973872</v>
      </c>
      <c r="F13" s="5">
        <f>E13*H6</f>
        <v>99129.361667472</v>
      </c>
      <c r="G13" s="5">
        <f>E13*H7</f>
        <v>95241.935719728</v>
      </c>
    </row>
    <row r="14" spans="1:7" ht="12" customHeight="1">
      <c r="A14" s="4"/>
      <c r="B14" s="4" t="s">
        <v>27</v>
      </c>
      <c r="C14" s="5">
        <v>38960</v>
      </c>
      <c r="D14" s="5">
        <f>C14*H3</f>
        <v>1470.6153279999999</v>
      </c>
      <c r="E14" s="5">
        <f t="shared" si="0"/>
        <v>37489.384672</v>
      </c>
      <c r="F14" s="5">
        <f>E14*H6</f>
        <v>19119.58618272</v>
      </c>
      <c r="G14" s="5">
        <f>E14*H7</f>
        <v>18369.79848928</v>
      </c>
    </row>
    <row r="15" spans="1:7" ht="12" customHeight="1">
      <c r="A15" s="4"/>
      <c r="B15" s="4" t="s">
        <v>28</v>
      </c>
      <c r="C15" s="5">
        <v>60850</v>
      </c>
      <c r="D15" s="5">
        <f>C15*H3</f>
        <v>2296.8927799999997</v>
      </c>
      <c r="E15" s="5">
        <f t="shared" si="0"/>
        <v>58553.10722</v>
      </c>
      <c r="F15" s="5">
        <f>E15*H6</f>
        <v>29862.0846822</v>
      </c>
      <c r="G15" s="5">
        <f>E15*H7</f>
        <v>28691.0225378</v>
      </c>
    </row>
    <row r="16" spans="1:7" ht="12" customHeight="1">
      <c r="A16" s="4"/>
      <c r="B16" s="4" t="s">
        <v>36</v>
      </c>
      <c r="C16" s="5">
        <v>316933</v>
      </c>
      <c r="D16" s="5">
        <f>C16*H3</f>
        <v>11963.2065644</v>
      </c>
      <c r="E16" s="5">
        <f t="shared" si="0"/>
        <v>304969.7934356</v>
      </c>
      <c r="F16" s="5">
        <f>E16*H6</f>
        <v>155534.594652156</v>
      </c>
      <c r="G16" s="5">
        <f>E16*H7</f>
        <v>149435.198783444</v>
      </c>
    </row>
    <row r="17" spans="1:7" ht="12" customHeight="1">
      <c r="A17" s="4"/>
      <c r="B17" s="4" t="s">
        <v>10</v>
      </c>
      <c r="C17" s="5">
        <v>27819</v>
      </c>
      <c r="D17" s="5">
        <f>C17*H3</f>
        <v>1050.0782292</v>
      </c>
      <c r="E17" s="5">
        <f t="shared" si="0"/>
        <v>26768.9217708</v>
      </c>
      <c r="F17" s="5">
        <f>E17*H6</f>
        <v>13652.150103108</v>
      </c>
      <c r="G17" s="5">
        <f>E17*H7</f>
        <v>13116.771667691999</v>
      </c>
    </row>
    <row r="18" spans="1:7" ht="12" customHeight="1">
      <c r="A18" s="4"/>
      <c r="B18" s="4" t="s">
        <v>45</v>
      </c>
      <c r="C18" s="29">
        <v>0</v>
      </c>
      <c r="D18" s="5">
        <f>C18*H3</f>
        <v>0</v>
      </c>
      <c r="E18" s="5">
        <f t="shared" si="0"/>
        <v>0</v>
      </c>
      <c r="F18" s="5">
        <f>E18*H6</f>
        <v>0</v>
      </c>
      <c r="G18" s="5">
        <f>E18*H7</f>
        <v>0</v>
      </c>
    </row>
    <row r="19" spans="1:8" ht="12" customHeight="1">
      <c r="A19" s="4"/>
      <c r="B19" s="4" t="s">
        <v>46</v>
      </c>
      <c r="C19" s="5">
        <v>28220</v>
      </c>
      <c r="D19" s="5">
        <f>C19*H3</f>
        <v>1065.214696</v>
      </c>
      <c r="E19" s="5">
        <f t="shared" si="0"/>
        <v>27154.785304</v>
      </c>
      <c r="F19" s="5">
        <f>E19*H6</f>
        <v>13848.94050504</v>
      </c>
      <c r="G19" s="5">
        <f>E19*H7</f>
        <v>13305.84479896</v>
      </c>
      <c r="H19" s="8"/>
    </row>
    <row r="20" spans="1:8" ht="12" customHeight="1">
      <c r="A20" s="4"/>
      <c r="B20" s="4" t="s">
        <v>29</v>
      </c>
      <c r="C20" s="5">
        <v>60524</v>
      </c>
      <c r="D20" s="5">
        <f>C20*H3</f>
        <v>2284.5873232</v>
      </c>
      <c r="E20" s="5">
        <f t="shared" si="0"/>
        <v>58239.4126768</v>
      </c>
      <c r="F20" s="5">
        <f>E20*H6</f>
        <v>29702.100465168</v>
      </c>
      <c r="G20" s="5">
        <f>E20*H7</f>
        <v>28537.312211631997</v>
      </c>
      <c r="H20" s="8"/>
    </row>
    <row r="21" spans="1:8" ht="12" customHeight="1">
      <c r="A21" s="4"/>
      <c r="B21" s="3" t="s">
        <v>11</v>
      </c>
      <c r="C21" s="7">
        <v>675430</v>
      </c>
      <c r="D21" s="5">
        <f>C21*H3</f>
        <v>25495.321124</v>
      </c>
      <c r="E21" s="5">
        <f t="shared" si="0"/>
        <v>649934.678876</v>
      </c>
      <c r="F21" s="5">
        <f>E21*H6</f>
        <v>331466.68622676</v>
      </c>
      <c r="G21" s="7">
        <f>E21*H7</f>
        <v>318467.99264924</v>
      </c>
      <c r="H21" s="10">
        <v>941589</v>
      </c>
    </row>
    <row r="22" spans="1:8" ht="12" customHeight="1">
      <c r="A22" s="4"/>
      <c r="B22" s="3" t="s">
        <v>49</v>
      </c>
      <c r="C22" s="7">
        <v>1161.93</v>
      </c>
      <c r="D22" s="5">
        <f>C22*H3</f>
        <v>43.859139324</v>
      </c>
      <c r="E22" s="5">
        <f>C22-D22</f>
        <v>1118.0708606760002</v>
      </c>
      <c r="F22" s="5">
        <f>E22*H6</f>
        <v>570.2161389447601</v>
      </c>
      <c r="G22" s="7">
        <f>E22*H7</f>
        <v>547.85472173124</v>
      </c>
      <c r="H22" s="10"/>
    </row>
    <row r="23" spans="1:7" ht="12" customHeight="1">
      <c r="A23" s="4"/>
      <c r="B23" s="4" t="s">
        <v>50</v>
      </c>
      <c r="C23" s="5">
        <v>15445.6</v>
      </c>
      <c r="D23" s="5">
        <f>C23*H3</f>
        <v>583.02197408</v>
      </c>
      <c r="E23" s="5">
        <f t="shared" si="0"/>
        <v>14862.57802592</v>
      </c>
      <c r="F23" s="5">
        <f>E23*H6</f>
        <v>7579.9147932192</v>
      </c>
      <c r="G23" s="5">
        <f>E23*H7</f>
        <v>7282.6632327008</v>
      </c>
    </row>
    <row r="24" spans="1:8" ht="12" customHeight="1">
      <c r="A24" s="1"/>
      <c r="B24" s="1" t="s">
        <v>22</v>
      </c>
      <c r="C24" s="17">
        <f>SUM(C4:C23)</f>
        <v>1845366.58</v>
      </c>
      <c r="D24" s="2">
        <f>SUM(D4:D23)</f>
        <v>69526.45676194399</v>
      </c>
      <c r="E24" s="2">
        <f>SUM(E4:E23)</f>
        <v>1775840.123238056</v>
      </c>
      <c r="F24" s="2">
        <f>SUM(F4:F23)</f>
        <v>905678.4628514084</v>
      </c>
      <c r="G24" s="2">
        <f>SUM(G4:G23)</f>
        <v>870161.6603866474</v>
      </c>
      <c r="H24" s="8">
        <f>D24+F24+G24</f>
        <v>1845366.5799999998</v>
      </c>
    </row>
    <row r="25" spans="1:7" ht="12" customHeight="1">
      <c r="A25" s="1" t="s">
        <v>12</v>
      </c>
      <c r="B25" s="1"/>
      <c r="C25" s="2" t="s">
        <v>1</v>
      </c>
      <c r="D25" s="1" t="s">
        <v>21</v>
      </c>
      <c r="E25" s="1" t="s">
        <v>13</v>
      </c>
      <c r="F25" s="1" t="s">
        <v>13</v>
      </c>
      <c r="G25" s="1" t="s">
        <v>13</v>
      </c>
    </row>
    <row r="26" spans="1:7" ht="12" customHeight="1">
      <c r="A26" s="1"/>
      <c r="B26" s="1"/>
      <c r="C26" s="2"/>
      <c r="D26" s="1" t="s">
        <v>20</v>
      </c>
      <c r="E26" s="1" t="s">
        <v>14</v>
      </c>
      <c r="F26" s="1" t="s">
        <v>15</v>
      </c>
      <c r="G26" s="22" t="s">
        <v>16</v>
      </c>
    </row>
    <row r="27" spans="1:8" ht="12" customHeight="1">
      <c r="A27" s="4"/>
      <c r="B27" s="25" t="s">
        <v>17</v>
      </c>
      <c r="C27" s="5">
        <v>893898.24</v>
      </c>
      <c r="D27" s="5">
        <v>0</v>
      </c>
      <c r="E27" s="5">
        <f>C27</f>
        <v>893898.24</v>
      </c>
      <c r="F27" s="5">
        <f>E27*H6</f>
        <v>455888.1024</v>
      </c>
      <c r="G27" s="5">
        <f>E27*H7</f>
        <v>438010.1376</v>
      </c>
      <c r="H27" s="12"/>
    </row>
    <row r="28" spans="1:8" ht="12" customHeight="1">
      <c r="A28" s="4"/>
      <c r="B28" s="4" t="s">
        <v>18</v>
      </c>
      <c r="C28" s="32">
        <v>166404</v>
      </c>
      <c r="D28" s="5"/>
      <c r="E28" s="5">
        <v>0</v>
      </c>
      <c r="F28" s="5"/>
      <c r="G28" s="5">
        <f>C28</f>
        <v>166404</v>
      </c>
      <c r="H28" s="13">
        <v>339600</v>
      </c>
    </row>
    <row r="29" spans="1:8" ht="12" customHeight="1">
      <c r="A29" s="4"/>
      <c r="B29" s="4" t="s">
        <v>30</v>
      </c>
      <c r="C29" s="5">
        <v>181020</v>
      </c>
      <c r="D29" s="7">
        <f>C29</f>
        <v>181020</v>
      </c>
      <c r="E29" s="5">
        <f>C29-D29</f>
        <v>0</v>
      </c>
      <c r="F29" s="5">
        <f>E29*H6</f>
        <v>0</v>
      </c>
      <c r="G29" s="5">
        <f>E29*H7</f>
        <v>0</v>
      </c>
      <c r="H29" s="24">
        <f>C29*H7</f>
        <v>88699.8</v>
      </c>
    </row>
    <row r="30" spans="1:7" ht="12" customHeight="1">
      <c r="A30" s="4"/>
      <c r="B30" s="4" t="s">
        <v>52</v>
      </c>
      <c r="C30" s="5">
        <v>3570</v>
      </c>
      <c r="D30" s="5"/>
      <c r="E30" s="5"/>
      <c r="F30" s="5">
        <f>E30*H6</f>
        <v>0</v>
      </c>
      <c r="G30" s="5">
        <f>C30</f>
        <v>3570</v>
      </c>
    </row>
    <row r="31" spans="1:7" ht="12" customHeight="1">
      <c r="A31" s="4"/>
      <c r="B31" s="4" t="s">
        <v>47</v>
      </c>
      <c r="C31" s="5">
        <v>9445.67</v>
      </c>
      <c r="D31" s="5"/>
      <c r="E31" s="5"/>
      <c r="F31" s="5">
        <f>E31*H6</f>
        <v>0</v>
      </c>
      <c r="G31" s="5">
        <f>C31</f>
        <v>9445.67</v>
      </c>
    </row>
    <row r="32" spans="1:7" ht="12" customHeight="1">
      <c r="A32" s="4"/>
      <c r="B32" s="25" t="s">
        <v>40</v>
      </c>
      <c r="C32" s="5">
        <v>4000</v>
      </c>
      <c r="D32" s="7">
        <v>0</v>
      </c>
      <c r="E32" s="5"/>
      <c r="F32" s="5">
        <f>E32*H6</f>
        <v>0</v>
      </c>
      <c r="G32" s="5">
        <f>C32</f>
        <v>4000</v>
      </c>
    </row>
    <row r="33" spans="1:7" ht="12" customHeight="1">
      <c r="A33" s="27"/>
      <c r="B33" s="28" t="s">
        <v>42</v>
      </c>
      <c r="C33" s="9">
        <v>675430</v>
      </c>
      <c r="G33" s="9">
        <f>C33</f>
        <v>675430</v>
      </c>
    </row>
    <row r="34" spans="1:8" ht="12" customHeight="1">
      <c r="A34" s="1"/>
      <c r="B34" s="1" t="s">
        <v>23</v>
      </c>
      <c r="C34" s="17">
        <f>SUM(C27:C33)</f>
        <v>1933767.91</v>
      </c>
      <c r="D34" s="2">
        <f>SUM(D27:D33)</f>
        <v>181020</v>
      </c>
      <c r="E34" s="30">
        <f>SUM(E27:E33)</f>
        <v>893898.24</v>
      </c>
      <c r="F34" s="2">
        <f>SUM(F27:F32)</f>
        <v>455888.1024</v>
      </c>
      <c r="G34" s="2">
        <f>SUM(G27:G33)</f>
        <v>1296859.8076</v>
      </c>
      <c r="H34" s="16">
        <f>D34+F34+G34+F38</f>
        <v>2106963.91</v>
      </c>
    </row>
    <row r="35" spans="3:7" ht="12" customHeight="1">
      <c r="C35" s="16">
        <f>C34-C24</f>
        <v>88401.32999999984</v>
      </c>
      <c r="D35" s="14">
        <f>D34-D24</f>
        <v>111493.54323805601</v>
      </c>
      <c r="F35" s="8">
        <f>F34-F24</f>
        <v>-449790.3604514084</v>
      </c>
      <c r="G35" s="19">
        <f>G34-G24</f>
        <v>426698.1472133525</v>
      </c>
    </row>
    <row r="36" spans="2:8" ht="12" customHeight="1">
      <c r="B36" s="23" t="s">
        <v>35</v>
      </c>
      <c r="C36" s="18"/>
      <c r="F36" s="14">
        <f>-(F35+D35)</f>
        <v>338296.8172133524</v>
      </c>
      <c r="H36" s="8">
        <f>F36+G35</f>
        <v>764994.9644267049</v>
      </c>
    </row>
    <row r="37" spans="2:8" ht="12" customHeight="1">
      <c r="B37" s="23" t="s">
        <v>43</v>
      </c>
      <c r="C37" s="18"/>
      <c r="F37" s="14">
        <f>H29</f>
        <v>88699.8</v>
      </c>
      <c r="H37" s="8"/>
    </row>
    <row r="38" spans="2:8" ht="12" customHeight="1">
      <c r="B38" s="21" t="s">
        <v>34</v>
      </c>
      <c r="C38" s="18"/>
      <c r="F38" s="31">
        <v>173196</v>
      </c>
      <c r="H38" s="8"/>
    </row>
    <row r="39" spans="1:7" ht="12" customHeight="1" hidden="1">
      <c r="A39" s="4"/>
      <c r="B39" s="4" t="s">
        <v>31</v>
      </c>
      <c r="C39" s="5"/>
      <c r="D39" s="5"/>
      <c r="E39" s="5"/>
      <c r="F39" s="5"/>
      <c r="G39" s="5">
        <f>-G35</f>
        <v>-426698.1472133525</v>
      </c>
    </row>
    <row r="40" spans="6:7" ht="12" customHeight="1" hidden="1">
      <c r="F40" t="s">
        <v>32</v>
      </c>
      <c r="G40" s="11">
        <f>G35+G39</f>
        <v>0</v>
      </c>
    </row>
    <row r="41" ht="12" customHeight="1" hidden="1"/>
    <row r="42" ht="12" customHeight="1" hidden="1"/>
    <row r="43" spans="2:7" ht="12" customHeight="1" hidden="1">
      <c r="B43" t="s">
        <v>24</v>
      </c>
      <c r="C43" s="8">
        <f>'[1]BZU-podl.plocha,nájem'!$C$18</f>
        <v>181020</v>
      </c>
      <c r="D43" s="8">
        <v>181020</v>
      </c>
      <c r="E43" s="8"/>
      <c r="F43" s="8" t="s">
        <v>33</v>
      </c>
      <c r="G43" s="8">
        <f>D43*H7</f>
        <v>88699.8</v>
      </c>
    </row>
    <row r="44" ht="12" customHeight="1">
      <c r="C44" s="8"/>
    </row>
    <row r="45" ht="12" customHeight="1">
      <c r="C45" s="8"/>
    </row>
    <row r="46" spans="1:4" ht="12" customHeight="1">
      <c r="A46" s="15"/>
      <c r="C46" s="8"/>
      <c r="D46" s="8"/>
    </row>
    <row r="47" spans="3:5" ht="12" customHeight="1">
      <c r="C47" s="8"/>
      <c r="D47" s="8"/>
      <c r="E47" s="8"/>
    </row>
    <row r="48" spans="3:4" ht="12.75">
      <c r="C48" s="8"/>
      <c r="D48" s="8"/>
    </row>
    <row r="49" spans="3:4" ht="12.75">
      <c r="C49" s="8"/>
      <c r="D49" s="8"/>
    </row>
    <row r="50" spans="3:4" ht="12.75">
      <c r="C50" s="8"/>
      <c r="D50" s="8"/>
    </row>
    <row r="51" spans="3:4" ht="12.75">
      <c r="C51" s="8"/>
      <c r="D51" s="8"/>
    </row>
    <row r="52" spans="3:4" ht="12.75">
      <c r="C52" s="8"/>
      <c r="D52" s="8"/>
    </row>
    <row r="53" ht="12.75">
      <c r="C53" s="8"/>
    </row>
  </sheetData>
  <sheetProtection/>
  <printOptions/>
  <pageMargins left="0.75" right="0.75" top="1" bottom="1" header="0.4921259845" footer="0.4921259845"/>
  <pageSetup horizontalDpi="1200" verticalDpi="12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</dc:creator>
  <cp:keywords/>
  <dc:description/>
  <cp:lastModifiedBy>OEM</cp:lastModifiedBy>
  <cp:lastPrinted>2011-07-03T09:19:49Z</cp:lastPrinted>
  <dcterms:created xsi:type="dcterms:W3CDTF">2006-06-18T06:41:41Z</dcterms:created>
  <dcterms:modified xsi:type="dcterms:W3CDTF">2012-09-08T05:49:27Z</dcterms:modified>
  <cp:category/>
  <cp:version/>
  <cp:contentType/>
  <cp:contentStatus/>
</cp:coreProperties>
</file>